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DA0CCDAD-A5E3-49F1-9568-CAB4DAD748D5}" xr6:coauthVersionLast="45" xr6:coauthVersionMax="45" xr10:uidLastSave="{00000000-0000-0000-0000-000000000000}"/>
  <bookViews>
    <workbookView xWindow="7150" yWindow="1490" windowWidth="21600" windowHeight="11270" xr2:uid="{00000000-000D-0000-FFFF-FFFF00000000}"/>
  </bookViews>
  <sheets>
    <sheet name="Tentative Functional Budget" sheetId="1" r:id="rId1"/>
    <sheet name="Sheet2" sheetId="2" r:id="rId2"/>
    <sheet name="Sheet3" sheetId="3" r:id="rId3"/>
  </sheets>
  <definedNames>
    <definedName name="_xlnm.Print_Area" localSheetId="0">'Tentative Functional Budget'!$A$1:$N$116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0" i="1" l="1"/>
  <c r="J97" i="1"/>
  <c r="J96" i="1"/>
  <c r="J95" i="1"/>
  <c r="J94" i="1"/>
  <c r="J98" i="1"/>
  <c r="J93" i="1"/>
  <c r="J92" i="1"/>
  <c r="N85" i="1" l="1"/>
  <c r="N41" i="1"/>
  <c r="J42" i="1"/>
  <c r="N42" i="1" s="1"/>
  <c r="N60" i="1"/>
  <c r="N1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1" i="1"/>
  <c r="N33" i="1"/>
  <c r="N34" i="1"/>
  <c r="N35" i="1"/>
  <c r="N36" i="1"/>
  <c r="N37" i="1"/>
  <c r="N38" i="1"/>
  <c r="N39" i="1"/>
  <c r="N45" i="1"/>
  <c r="N46" i="1"/>
  <c r="N47" i="1"/>
  <c r="N48" i="1"/>
  <c r="N49" i="1"/>
  <c r="N50" i="1"/>
  <c r="N52" i="1"/>
  <c r="N53" i="1"/>
  <c r="N54" i="1"/>
  <c r="N55" i="1"/>
  <c r="N56" i="1"/>
  <c r="N57" i="1"/>
  <c r="N58" i="1"/>
  <c r="N59" i="1"/>
  <c r="N61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6" i="1"/>
  <c r="N87" i="1"/>
  <c r="N88" i="1"/>
  <c r="N89" i="1"/>
  <c r="N100" i="1"/>
  <c r="N101" i="1"/>
  <c r="N102" i="1"/>
  <c r="N103" i="1"/>
  <c r="N104" i="1"/>
  <c r="N105" i="1"/>
  <c r="N106" i="1"/>
  <c r="N107" i="1"/>
  <c r="N108" i="1"/>
  <c r="N14" i="1" l="1"/>
  <c r="N97" i="1" l="1"/>
  <c r="J109" i="1"/>
  <c r="N109" i="1" s="1"/>
  <c r="N91" i="1"/>
  <c r="N92" i="1"/>
  <c r="N90" i="1"/>
  <c r="N93" i="1"/>
  <c r="N99" i="1"/>
  <c r="N96" i="1"/>
  <c r="N95" i="1"/>
  <c r="N94" i="1"/>
  <c r="N98" i="1" l="1"/>
  <c r="N43" i="1" l="1"/>
  <c r="N44" i="1"/>
  <c r="N11" i="1"/>
  <c r="L111" i="1" l="1"/>
  <c r="J111" i="1"/>
  <c r="H111" i="1"/>
  <c r="H115" i="1" s="1"/>
  <c r="F111" i="1"/>
  <c r="D111" i="1"/>
  <c r="L63" i="1"/>
  <c r="L65" i="1" s="1"/>
  <c r="J63" i="1"/>
  <c r="H63" i="1"/>
  <c r="H65" i="1" s="1"/>
  <c r="F63" i="1"/>
  <c r="F65" i="1" s="1"/>
  <c r="D63" i="1"/>
  <c r="D65" i="1" s="1"/>
  <c r="F113" i="1" l="1"/>
  <c r="F115" i="1" s="1"/>
  <c r="L113" i="1"/>
  <c r="L115" i="1" s="1"/>
  <c r="N111" i="1"/>
  <c r="J65" i="1"/>
  <c r="N65" i="1" s="1"/>
  <c r="N63" i="1"/>
  <c r="D113" i="1"/>
  <c r="D115" i="1" s="1"/>
  <c r="J113" i="1" l="1"/>
  <c r="J115" i="1" l="1"/>
  <c r="N115" i="1" s="1"/>
  <c r="N113" i="1"/>
</calcChain>
</file>

<file path=xl/sharedStrings.xml><?xml version="1.0" encoding="utf-8"?>
<sst xmlns="http://schemas.openxmlformats.org/spreadsheetml/2006/main" count="156" uniqueCount="122">
  <si>
    <t>REVENUES:</t>
  </si>
  <si>
    <t>Ad Valorem Taxes</t>
  </si>
  <si>
    <t>General</t>
  </si>
  <si>
    <t xml:space="preserve">Special </t>
  </si>
  <si>
    <t>Revenue</t>
  </si>
  <si>
    <t>Local Option Taxes</t>
  </si>
  <si>
    <t>Enterprise</t>
  </si>
  <si>
    <t>Component</t>
  </si>
  <si>
    <t>Discretionary Sales Surtaxes</t>
  </si>
  <si>
    <t xml:space="preserve">Utility Service Tax - Electricity </t>
  </si>
  <si>
    <t>Utility Service Tax - Gas</t>
  </si>
  <si>
    <t>Communications Service Tax (Chapter 202)</t>
  </si>
  <si>
    <t>Franchise Fee - Electricity</t>
  </si>
  <si>
    <t>Franchise Fee - Solid Waste</t>
  </si>
  <si>
    <t>Impact Fees - Culture and Recreation</t>
  </si>
  <si>
    <t>Impact Fees - Public Safety</t>
  </si>
  <si>
    <t>Impact Fees - Transportation</t>
  </si>
  <si>
    <t>Impact Fees - Economic Environment</t>
  </si>
  <si>
    <t>Other Permits, Fees &amp; Special Assessments</t>
  </si>
  <si>
    <t xml:space="preserve">Federal Grant - Public Safety </t>
  </si>
  <si>
    <t>Federal Grant - Economic Environment</t>
  </si>
  <si>
    <t>State Grant - Sewer/Wastewater</t>
  </si>
  <si>
    <t>State Grant - Culture and Recreation</t>
  </si>
  <si>
    <t>State Revenue Sharing - Mobile Home Licenses</t>
  </si>
  <si>
    <t>State Revenue Sharing - Local Gov't Half Cent Sales Tax</t>
  </si>
  <si>
    <t>State Revenue Sharing - Alcoholic Beverages Licenses</t>
  </si>
  <si>
    <t>State Revenue Sharing - Proceeds</t>
  </si>
  <si>
    <t xml:space="preserve">State Revenue Sharing - Other Transportation </t>
  </si>
  <si>
    <t>Service Charge - Fire Protection</t>
  </si>
  <si>
    <t>Service Charge - Electricity Utility</t>
  </si>
  <si>
    <t>Service Charge - Gas Utility</t>
  </si>
  <si>
    <t>Service Charge - Water Utility</t>
  </si>
  <si>
    <t>Service Charge - Sewer/Wastewater Utility</t>
  </si>
  <si>
    <t>Service Charge - Parks and Recreation</t>
  </si>
  <si>
    <t>Other Charges for Services</t>
  </si>
  <si>
    <t>Fines - Local Ordinance Violation</t>
  </si>
  <si>
    <t>Sale of Contraband Property Seized by Law Enforcement</t>
  </si>
  <si>
    <t>Interest</t>
  </si>
  <si>
    <t>Gain (Loss) on Sale of Investments</t>
  </si>
  <si>
    <t>Rents and Royalties</t>
  </si>
  <si>
    <t>Disposition of Fixed Assets</t>
  </si>
  <si>
    <t>Sale of Surplus Materials and Scrap</t>
  </si>
  <si>
    <t>Contributions and Donations</t>
  </si>
  <si>
    <t>Other Miscellaneous Revenues</t>
  </si>
  <si>
    <t>$</t>
  </si>
  <si>
    <t>Federal Grant - Other</t>
  </si>
  <si>
    <t>TOTAL REVENUES</t>
  </si>
  <si>
    <t>Legislative - Personal Services</t>
  </si>
  <si>
    <t>Executive - Personal Services</t>
  </si>
  <si>
    <t>Legal Counsel - Operating Expenses</t>
  </si>
  <si>
    <t>Comprehensive Planning - Operating Expenses</t>
  </si>
  <si>
    <t>Other General Governmental Services - Personal Services</t>
  </si>
  <si>
    <t>Other General Governmental Services - Operating Expenses</t>
  </si>
  <si>
    <t>Other General Governmental Services - Capital Outlay</t>
  </si>
  <si>
    <t>Law Enforcement - Personal Services</t>
  </si>
  <si>
    <t>Law Enforcement - Operating Expenses</t>
  </si>
  <si>
    <t>Fire Control - Personal Services</t>
  </si>
  <si>
    <t>Fire Control - Operating Expenses</t>
  </si>
  <si>
    <t>Fire Control - Capital Outlay</t>
  </si>
  <si>
    <t>Fire Control - Debt Service</t>
  </si>
  <si>
    <t>Other Public Safety - Personal Services</t>
  </si>
  <si>
    <t>Other Public Safety - Operating Expenses</t>
  </si>
  <si>
    <t>Electric Utility Services - Personal Services</t>
  </si>
  <si>
    <t>Electric Utility Services - Operating Expenses</t>
  </si>
  <si>
    <t>Gas Utility Services - Personal Services</t>
  </si>
  <si>
    <t>Gas Utility Services - Operating Expenses</t>
  </si>
  <si>
    <t>Water Utility Services - Personal Services</t>
  </si>
  <si>
    <t>Water Utility Services - Operating Expenses</t>
  </si>
  <si>
    <t>Sewer/Wastewater Utility Services - Personal Services</t>
  </si>
  <si>
    <t>Sewer/Wastewater Utility Services - Operating Expenses</t>
  </si>
  <si>
    <t>Other Physical Environment - Operating Expenses</t>
  </si>
  <si>
    <t>Road and Street Facilities - Personal Services</t>
  </si>
  <si>
    <t>Other Physical Environment - Personal Services</t>
  </si>
  <si>
    <t>Road and Street Facilities - Operating Expenses</t>
  </si>
  <si>
    <t>Road and Street Facilities - Capital Outlay</t>
  </si>
  <si>
    <t>Road and Street Facilities - Debt Service</t>
  </si>
  <si>
    <t>Other Economic Environment - Operating Expenses</t>
  </si>
  <si>
    <t>Parks and Recreation - Personal Services</t>
  </si>
  <si>
    <t>Parks and Recreation - Operating Expenses</t>
  </si>
  <si>
    <t>Parks and Recreation - Capital Outlay</t>
  </si>
  <si>
    <t>Transfers Out</t>
  </si>
  <si>
    <t>Interest Expense</t>
  </si>
  <si>
    <t>Transfers In</t>
  </si>
  <si>
    <t>TOTAL EXPENDITURES</t>
  </si>
  <si>
    <t>BUDGET RESERVES</t>
  </si>
  <si>
    <t>Judgment and Fines - Other Court Ordered</t>
  </si>
  <si>
    <t>Other Judgments, Fines &amp; Forfeits</t>
  </si>
  <si>
    <t>Financial &amp; Administrative - Personal Services</t>
  </si>
  <si>
    <t>Financial &amp; Administrative - Operating Expenses</t>
  </si>
  <si>
    <t>Local Business Tax (Occ. Licenses)</t>
  </si>
  <si>
    <t>State Grant - Other</t>
  </si>
  <si>
    <t>Grant - Other Local Units</t>
  </si>
  <si>
    <t>BUDGETED RESERVE CARRYFORWARD</t>
  </si>
  <si>
    <t>EXPENDITURES/EXPENSES:</t>
  </si>
  <si>
    <t>TOTAL REVENUES AND CARRYFORWARD</t>
  </si>
  <si>
    <t>TOTAL EXPENDITURES/EXPENSES AND RESERVES</t>
  </si>
  <si>
    <t>Unit</t>
  </si>
  <si>
    <t>Fund</t>
  </si>
  <si>
    <t>TTF</t>
  </si>
  <si>
    <t>IMPACT</t>
  </si>
  <si>
    <t>USRF</t>
  </si>
  <si>
    <t>CRA</t>
  </si>
  <si>
    <t>CITY OF STARKE</t>
  </si>
  <si>
    <t>Starke CRA - Operating Expenses</t>
  </si>
  <si>
    <t>Franchise Fee - Communications</t>
  </si>
  <si>
    <t>Cash Carryforward</t>
  </si>
  <si>
    <t>Loan Proceeds</t>
  </si>
  <si>
    <t>Comprehensive Planning - Personal Services</t>
  </si>
  <si>
    <t>MILLAGE PER $ 1,000</t>
  </si>
  <si>
    <t>THE TENTATIVE, ADOPTED, AND/OR FINAL BUDGETS ARE ON FILE IN THE OFFICE OF THE ABOVE-MENTIONED TAXING AUTHORITY AS A PUBLIC RECORD.</t>
  </si>
  <si>
    <t>TENTATIVE BUDGET SUMMARY</t>
  </si>
  <si>
    <t>Law Enforcement - Debt Service</t>
  </si>
  <si>
    <t>Law Enforcement - Capital Outlay</t>
  </si>
  <si>
    <t xml:space="preserve">THE TENTATIVE BUDGET EXPENDITURES OF THE CITY OF STARKE </t>
  </si>
  <si>
    <t xml:space="preserve"> </t>
  </si>
  <si>
    <t>TOTAL</t>
  </si>
  <si>
    <t xml:space="preserve">ALL </t>
  </si>
  <si>
    <t>FUNDS</t>
  </si>
  <si>
    <t>FISCAL YEAR 2020-21</t>
  </si>
  <si>
    <r>
      <t xml:space="preserve"> </t>
    </r>
    <r>
      <rPr>
        <b/>
        <sz val="12"/>
        <rFont val="Arial"/>
        <family val="2"/>
      </rPr>
      <t xml:space="preserve">ARE 23.28% MORE THAN LAST YEAR'S TOTAL BUDGETED OPERATING EXPENDITURES </t>
    </r>
  </si>
  <si>
    <t>5.0909</t>
  </si>
  <si>
    <t>Loans/Bonds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</si>
</sst>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7">
    <xf numFmtId="0" fontId="0" fillId="0" borderId="0" xfId="0"/>
    <xf numFmtId="164" fontId="4" fillId="0" borderId="0" xfId="1" applyNumberFormat="1" applyFont="1"/>
    <xf numFmtId="0" fontId="5" fillId="0" borderId="0" xfId="0" applyFont="1"/>
    <xf numFmtId="164" fontId="5" fillId="0" borderId="1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0" fillId="0" borderId="5" xfId="0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0" fontId="5" fillId="0" borderId="5" xfId="0" applyFont="1" applyBorder="1"/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11" xfId="1" applyNumberFormat="1" applyFont="1" applyBorder="1"/>
    <xf numFmtId="164" fontId="5" fillId="0" borderId="0" xfId="0" applyNumberFormat="1" applyFont="1"/>
    <xf numFmtId="0" fontId="0" fillId="0" borderId="0" xfId="0" applyFill="1" applyBorder="1"/>
    <xf numFmtId="164" fontId="5" fillId="0" borderId="0" xfId="1" applyNumberFormat="1" applyFont="1" applyFill="1" applyBorder="1"/>
    <xf numFmtId="164" fontId="0" fillId="0" borderId="0" xfId="0" applyNumberFormat="1"/>
    <xf numFmtId="0" fontId="7" fillId="0" borderId="0" xfId="0" applyFont="1" applyFill="1"/>
    <xf numFmtId="0" fontId="8" fillId="0" borderId="0" xfId="0" applyFont="1"/>
    <xf numFmtId="44" fontId="0" fillId="0" borderId="0" xfId="0" applyNumberFormat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Fill="1" applyBorder="1"/>
    <xf numFmtId="0" fontId="3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4" fontId="5" fillId="0" borderId="1" xfId="1" applyNumberFormat="1" applyFont="1" applyFill="1" applyBorder="1"/>
    <xf numFmtId="0" fontId="9" fillId="0" borderId="0" xfId="0" applyFont="1" applyBorder="1"/>
    <xf numFmtId="0" fontId="9" fillId="0" borderId="0" xfId="0" quotePrefix="1" applyFont="1" applyFill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1" fillId="0" borderId="4" xfId="0" applyFont="1" applyBorder="1"/>
    <xf numFmtId="164" fontId="6" fillId="0" borderId="0" xfId="1" applyNumberFormat="1" applyFont="1" applyFill="1" applyBorder="1"/>
    <xf numFmtId="164" fontId="6" fillId="0" borderId="0" xfId="1" applyNumberFormat="1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" xfId="0" applyNumberFormat="1" applyFont="1" applyBorder="1"/>
    <xf numFmtId="164" fontId="6" fillId="0" borderId="0" xfId="0" applyNumberFormat="1" applyFont="1" applyBorder="1"/>
    <xf numFmtId="164" fontId="6" fillId="0" borderId="11" xfId="1" applyNumberFormat="1" applyFont="1" applyBorder="1"/>
    <xf numFmtId="0" fontId="6" fillId="0" borderId="5" xfId="0" applyFont="1" applyBorder="1"/>
    <xf numFmtId="164" fontId="6" fillId="0" borderId="14" xfId="0" applyNumberFormat="1" applyFont="1" applyFill="1" applyBorder="1"/>
    <xf numFmtId="164" fontId="6" fillId="0" borderId="14" xfId="0" applyNumberFormat="1" applyFont="1" applyBorder="1"/>
    <xf numFmtId="164" fontId="6" fillId="0" borderId="15" xfId="1" applyNumberFormat="1" applyFont="1" applyBorder="1"/>
    <xf numFmtId="164" fontId="6" fillId="0" borderId="5" xfId="1" applyNumberFormat="1" applyFont="1" applyBorder="1"/>
    <xf numFmtId="164" fontId="6" fillId="0" borderId="1" xfId="1" applyNumberFormat="1" applyFont="1" applyBorder="1"/>
    <xf numFmtId="0" fontId="6" fillId="0" borderId="9" xfId="0" applyFont="1" applyBorder="1"/>
    <xf numFmtId="0" fontId="6" fillId="0" borderId="8" xfId="0" applyFont="1" applyBorder="1"/>
    <xf numFmtId="164" fontId="6" fillId="0" borderId="8" xfId="1" applyNumberFormat="1" applyFont="1" applyBorder="1"/>
    <xf numFmtId="164" fontId="6" fillId="0" borderId="8" xfId="1" applyNumberFormat="1" applyFont="1" applyFill="1" applyBorder="1"/>
    <xf numFmtId="164" fontId="6" fillId="0" borderId="10" xfId="1" applyNumberFormat="1" applyFont="1" applyFill="1" applyBorder="1"/>
    <xf numFmtId="0" fontId="9" fillId="0" borderId="9" xfId="0" applyFont="1" applyBorder="1"/>
    <xf numFmtId="0" fontId="9" fillId="0" borderId="8" xfId="0" applyFont="1" applyBorder="1"/>
    <xf numFmtId="164" fontId="6" fillId="0" borderId="10" xfId="1" applyNumberFormat="1" applyFont="1" applyBorder="1"/>
    <xf numFmtId="164" fontId="5" fillId="2" borderId="0" xfId="1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2" fillId="0" borderId="0" xfId="0" applyFont="1"/>
    <xf numFmtId="0" fontId="6" fillId="0" borderId="0" xfId="0" applyFont="1"/>
    <xf numFmtId="44" fontId="6" fillId="0" borderId="0" xfId="2" applyFont="1"/>
    <xf numFmtId="0" fontId="13" fillId="0" borderId="0" xfId="0" applyFont="1" applyFill="1"/>
    <xf numFmtId="44" fontId="13" fillId="0" borderId="0" xfId="2" applyFont="1" applyFill="1"/>
    <xf numFmtId="44" fontId="13" fillId="0" borderId="0" xfId="2" applyFo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5"/>
  <sheetViews>
    <sheetView tabSelected="1" zoomScaleNormal="100" workbookViewId="0">
      <selection activeCell="J10" sqref="J10"/>
    </sheetView>
  </sheetViews>
  <sheetFormatPr defaultRowHeight="14.5" x14ac:dyDescent="0.35"/>
  <cols>
    <col min="1" max="1" width="2.453125" style="7" customWidth="1"/>
    <col min="2" max="2" width="55.1796875" bestFit="1" customWidth="1"/>
    <col min="3" max="3" width="1.7265625" customWidth="1"/>
    <col min="4" max="4" width="11.54296875" bestFit="1" customWidth="1"/>
    <col min="5" max="5" width="1.7265625" customWidth="1"/>
    <col min="6" max="6" width="12.54296875" bestFit="1" customWidth="1"/>
    <col min="7" max="7" width="1.7265625" customWidth="1"/>
    <col min="8" max="8" width="10.7265625" hidden="1" customWidth="1"/>
    <col min="9" max="9" width="1.7265625" hidden="1" customWidth="1"/>
    <col min="10" max="10" width="15" bestFit="1" customWidth="1"/>
    <col min="11" max="11" width="1.7265625" customWidth="1"/>
    <col min="12" max="12" width="10.81640625" customWidth="1"/>
    <col min="13" max="13" width="1.7265625" customWidth="1"/>
    <col min="14" max="15" width="11.54296875" bestFit="1" customWidth="1"/>
    <col min="17" max="17" width="11.54296875" bestFit="1" customWidth="1"/>
  </cols>
  <sheetData>
    <row r="1" spans="1:14" s="2" customFormat="1" x14ac:dyDescent="0.35">
      <c r="B1" s="70"/>
      <c r="C1" s="70"/>
      <c r="D1" s="69" t="s">
        <v>110</v>
      </c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s="2" customFormat="1" x14ac:dyDescent="0.35">
      <c r="B2" s="85"/>
      <c r="C2" s="84" t="s">
        <v>102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2" customFormat="1" x14ac:dyDescent="0.35">
      <c r="B3" s="85"/>
      <c r="C3" s="84" t="s">
        <v>118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s="2" customFormat="1" ht="15" thickBot="1" x14ac:dyDescent="0.4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1"/>
    </row>
    <row r="5" spans="1:14" ht="15.75" customHeight="1" x14ac:dyDescent="0.35">
      <c r="B5" s="73"/>
      <c r="C5" s="73"/>
      <c r="D5" s="72" t="s">
        <v>113</v>
      </c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4" s="23" customFormat="1" ht="16.5" customHeight="1" thickBot="1" x14ac:dyDescent="0.4">
      <c r="B6" s="76"/>
      <c r="C6" s="76"/>
      <c r="D6" s="75" t="s">
        <v>119</v>
      </c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ht="12" customHeight="1" thickBot="1" x14ac:dyDescent="0.4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x14ac:dyDescent="0.35">
      <c r="A8" s="4"/>
      <c r="B8" s="5"/>
      <c r="C8" s="5"/>
      <c r="D8" s="37"/>
      <c r="E8" s="37"/>
      <c r="F8" s="38" t="s">
        <v>3</v>
      </c>
      <c r="G8" s="37"/>
      <c r="H8" s="38" t="s">
        <v>3</v>
      </c>
      <c r="I8" s="37"/>
      <c r="J8" s="37"/>
      <c r="K8" s="37"/>
      <c r="L8" s="38" t="s">
        <v>7</v>
      </c>
      <c r="M8" s="37"/>
      <c r="N8" s="39" t="s">
        <v>115</v>
      </c>
    </row>
    <row r="9" spans="1:14" x14ac:dyDescent="0.35">
      <c r="A9" s="6"/>
      <c r="B9" s="35" t="s">
        <v>108</v>
      </c>
      <c r="C9" s="7"/>
      <c r="D9" s="40" t="s">
        <v>2</v>
      </c>
      <c r="E9" s="41"/>
      <c r="F9" s="40" t="s">
        <v>4</v>
      </c>
      <c r="G9" s="41"/>
      <c r="H9" s="40" t="s">
        <v>4</v>
      </c>
      <c r="I9" s="41"/>
      <c r="J9" s="40" t="s">
        <v>6</v>
      </c>
      <c r="K9" s="41"/>
      <c r="L9" s="40" t="s">
        <v>96</v>
      </c>
      <c r="M9" s="41"/>
      <c r="N9" s="42" t="s">
        <v>116</v>
      </c>
    </row>
    <row r="10" spans="1:14" s="23" customFormat="1" ht="15" thickBot="1" x14ac:dyDescent="0.4">
      <c r="A10" s="27"/>
      <c r="B10" s="36" t="s">
        <v>120</v>
      </c>
      <c r="C10" s="17"/>
      <c r="D10" s="43" t="s">
        <v>97</v>
      </c>
      <c r="E10" s="41"/>
      <c r="F10" s="43" t="s">
        <v>98</v>
      </c>
      <c r="G10" s="41"/>
      <c r="H10" s="43" t="s">
        <v>99</v>
      </c>
      <c r="I10" s="41"/>
      <c r="J10" s="43" t="s">
        <v>100</v>
      </c>
      <c r="K10" s="41"/>
      <c r="L10" s="44" t="s">
        <v>101</v>
      </c>
      <c r="M10" s="41"/>
      <c r="N10" s="45" t="s">
        <v>117</v>
      </c>
    </row>
    <row r="11" spans="1:14" ht="15" thickBot="1" x14ac:dyDescent="0.4">
      <c r="A11" s="65" t="s">
        <v>92</v>
      </c>
      <c r="B11" s="66"/>
      <c r="C11" s="66" t="s">
        <v>44</v>
      </c>
      <c r="D11" s="62">
        <v>223946</v>
      </c>
      <c r="E11" s="61" t="s">
        <v>44</v>
      </c>
      <c r="F11" s="62">
        <v>1586634</v>
      </c>
      <c r="G11" s="61" t="s">
        <v>44</v>
      </c>
      <c r="H11" s="62">
        <v>0</v>
      </c>
      <c r="I11" s="61" t="s">
        <v>44</v>
      </c>
      <c r="J11" s="62">
        <v>703303</v>
      </c>
      <c r="K11" s="61" t="s">
        <v>44</v>
      </c>
      <c r="L11" s="62">
        <v>1890</v>
      </c>
      <c r="M11" s="61" t="s">
        <v>44</v>
      </c>
      <c r="N11" s="67">
        <f>SUM(D11:L11)</f>
        <v>2515773</v>
      </c>
    </row>
    <row r="12" spans="1:14" x14ac:dyDescent="0.35">
      <c r="A12" s="46" t="s">
        <v>0</v>
      </c>
      <c r="B12" s="35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</row>
    <row r="13" spans="1:14" x14ac:dyDescent="0.35">
      <c r="A13" s="6"/>
      <c r="B13" s="35" t="s">
        <v>1</v>
      </c>
      <c r="C13" s="7"/>
      <c r="D13" s="47">
        <v>863058</v>
      </c>
      <c r="E13" s="8"/>
      <c r="F13" s="47">
        <v>211190</v>
      </c>
      <c r="G13" s="8"/>
      <c r="H13" s="13"/>
      <c r="I13" s="8"/>
      <c r="J13" s="13"/>
      <c r="K13" s="8"/>
      <c r="L13" s="13"/>
      <c r="M13" s="8"/>
      <c r="N13" s="14">
        <f>SUM(D13:L13)</f>
        <v>1074248</v>
      </c>
    </row>
    <row r="14" spans="1:14" x14ac:dyDescent="0.35">
      <c r="A14" s="6"/>
      <c r="B14" s="7" t="s">
        <v>5</v>
      </c>
      <c r="C14" s="7"/>
      <c r="D14" s="18"/>
      <c r="E14" s="13"/>
      <c r="F14" s="18">
        <v>329404</v>
      </c>
      <c r="G14" s="13"/>
      <c r="H14" s="13"/>
      <c r="I14" s="13"/>
      <c r="J14" s="13"/>
      <c r="K14" s="13"/>
      <c r="L14" s="13"/>
      <c r="M14" s="13"/>
      <c r="N14" s="14">
        <f>SUM(D14:L14)</f>
        <v>329404</v>
      </c>
    </row>
    <row r="15" spans="1:14" x14ac:dyDescent="0.35">
      <c r="A15" s="6"/>
      <c r="B15" s="7" t="s">
        <v>8</v>
      </c>
      <c r="C15" s="7"/>
      <c r="D15" s="18">
        <v>515906</v>
      </c>
      <c r="E15" s="13"/>
      <c r="F15" s="13"/>
      <c r="G15" s="13"/>
      <c r="H15" s="13"/>
      <c r="I15" s="13"/>
      <c r="J15" s="13"/>
      <c r="K15" s="13"/>
      <c r="L15" s="13"/>
      <c r="M15" s="13"/>
      <c r="N15" s="14">
        <f>SUM(D15:L15)</f>
        <v>515906</v>
      </c>
    </row>
    <row r="16" spans="1:14" x14ac:dyDescent="0.35">
      <c r="A16" s="6"/>
      <c r="B16" s="7" t="s">
        <v>9</v>
      </c>
      <c r="C16" s="7"/>
      <c r="D16" s="18">
        <v>725000</v>
      </c>
      <c r="E16" s="13"/>
      <c r="F16" s="13"/>
      <c r="G16" s="13"/>
      <c r="H16" s="13"/>
      <c r="I16" s="13"/>
      <c r="J16" s="13"/>
      <c r="K16" s="13"/>
      <c r="L16" s="13"/>
      <c r="M16" s="13"/>
      <c r="N16" s="14">
        <f>SUM(D16:L16)</f>
        <v>725000</v>
      </c>
    </row>
    <row r="17" spans="1:14" x14ac:dyDescent="0.35">
      <c r="A17" s="6"/>
      <c r="B17" s="7" t="s">
        <v>10</v>
      </c>
      <c r="C17" s="7"/>
      <c r="D17" s="18">
        <v>48000</v>
      </c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ref="N17:N28" si="0">SUM(D17:L17)</f>
        <v>48000</v>
      </c>
    </row>
    <row r="18" spans="1:14" x14ac:dyDescent="0.35">
      <c r="A18" s="6"/>
      <c r="B18" s="7" t="s">
        <v>11</v>
      </c>
      <c r="C18" s="7"/>
      <c r="D18" s="18">
        <v>155159</v>
      </c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0"/>
        <v>155159</v>
      </c>
    </row>
    <row r="19" spans="1:14" x14ac:dyDescent="0.35">
      <c r="A19" s="6"/>
      <c r="B19" s="8" t="s">
        <v>89</v>
      </c>
      <c r="C19" s="7"/>
      <c r="D19" s="18">
        <v>60000</v>
      </c>
      <c r="E19" s="13"/>
      <c r="F19" s="13"/>
      <c r="G19" s="13"/>
      <c r="H19" s="13"/>
      <c r="I19" s="13"/>
      <c r="J19" s="13"/>
      <c r="K19" s="13"/>
      <c r="L19" s="13"/>
      <c r="M19" s="13"/>
      <c r="N19" s="14">
        <f t="shared" si="0"/>
        <v>60000</v>
      </c>
    </row>
    <row r="20" spans="1:14" x14ac:dyDescent="0.35">
      <c r="A20" s="6"/>
      <c r="B20" s="7" t="s">
        <v>12</v>
      </c>
      <c r="C20" s="7"/>
      <c r="D20" s="18">
        <v>25000</v>
      </c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0"/>
        <v>25000</v>
      </c>
    </row>
    <row r="21" spans="1:14" x14ac:dyDescent="0.35">
      <c r="A21" s="6"/>
      <c r="B21" s="7" t="s">
        <v>13</v>
      </c>
      <c r="C21" s="7"/>
      <c r="D21" s="18">
        <v>100000</v>
      </c>
      <c r="E21" s="13"/>
      <c r="F21" s="13"/>
      <c r="G21" s="13"/>
      <c r="H21" s="13"/>
      <c r="I21" s="13"/>
      <c r="J21" s="13"/>
      <c r="K21" s="13"/>
      <c r="L21" s="13"/>
      <c r="M21" s="13"/>
      <c r="N21" s="14">
        <f t="shared" si="0"/>
        <v>100000</v>
      </c>
    </row>
    <row r="22" spans="1:14" x14ac:dyDescent="0.35">
      <c r="A22" s="6"/>
      <c r="B22" s="7" t="s">
        <v>104</v>
      </c>
      <c r="C22" s="7"/>
      <c r="D22" s="18">
        <v>36000</v>
      </c>
      <c r="E22" s="13"/>
      <c r="F22" s="13"/>
      <c r="G22" s="13"/>
      <c r="H22" s="13"/>
      <c r="I22" s="13"/>
      <c r="J22" s="13"/>
      <c r="K22" s="13"/>
      <c r="L22" s="13"/>
      <c r="M22" s="13"/>
      <c r="N22" s="14">
        <f t="shared" si="0"/>
        <v>36000</v>
      </c>
    </row>
    <row r="23" spans="1:14" hidden="1" x14ac:dyDescent="0.35">
      <c r="A23" s="6"/>
      <c r="B23" s="7" t="s">
        <v>15</v>
      </c>
      <c r="C23" s="7"/>
      <c r="D23" s="18"/>
      <c r="E23" s="13"/>
      <c r="F23" s="13"/>
      <c r="G23" s="13"/>
      <c r="H23" s="13"/>
      <c r="I23" s="13"/>
      <c r="J23" s="13"/>
      <c r="K23" s="13"/>
      <c r="L23" s="13"/>
      <c r="M23" s="13"/>
      <c r="N23" s="14">
        <f t="shared" si="0"/>
        <v>0</v>
      </c>
    </row>
    <row r="24" spans="1:14" hidden="1" x14ac:dyDescent="0.35">
      <c r="A24" s="6"/>
      <c r="B24" s="7" t="s">
        <v>16</v>
      </c>
      <c r="C24" s="7"/>
      <c r="D24" s="18"/>
      <c r="E24" s="13"/>
      <c r="F24" s="13"/>
      <c r="G24" s="13"/>
      <c r="H24" s="13"/>
      <c r="I24" s="13"/>
      <c r="J24" s="13"/>
      <c r="K24" s="13"/>
      <c r="L24" s="13"/>
      <c r="M24" s="13"/>
      <c r="N24" s="14">
        <f t="shared" si="0"/>
        <v>0</v>
      </c>
    </row>
    <row r="25" spans="1:14" hidden="1" x14ac:dyDescent="0.35">
      <c r="A25" s="6"/>
      <c r="B25" s="7" t="s">
        <v>17</v>
      </c>
      <c r="C25" s="7"/>
      <c r="D25" s="18"/>
      <c r="E25" s="13"/>
      <c r="F25" s="13"/>
      <c r="G25" s="13"/>
      <c r="H25" s="13"/>
      <c r="I25" s="13"/>
      <c r="J25" s="13"/>
      <c r="K25" s="13"/>
      <c r="L25" s="13"/>
      <c r="M25" s="13"/>
      <c r="N25" s="14">
        <f t="shared" si="0"/>
        <v>0</v>
      </c>
    </row>
    <row r="26" spans="1:14" hidden="1" x14ac:dyDescent="0.35">
      <c r="A26" s="6"/>
      <c r="B26" s="7" t="s">
        <v>14</v>
      </c>
      <c r="C26" s="7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4">
        <f t="shared" si="0"/>
        <v>0</v>
      </c>
    </row>
    <row r="27" spans="1:14" x14ac:dyDescent="0.35">
      <c r="A27" s="6"/>
      <c r="B27" s="7" t="s">
        <v>18</v>
      </c>
      <c r="C27" s="7"/>
      <c r="D27" s="18">
        <v>67500</v>
      </c>
      <c r="E27" s="13"/>
      <c r="F27" s="13"/>
      <c r="G27" s="13"/>
      <c r="H27" s="13"/>
      <c r="I27" s="13"/>
      <c r="J27" s="13"/>
      <c r="K27" s="13"/>
      <c r="L27" s="13"/>
      <c r="M27" s="13"/>
      <c r="N27" s="14">
        <f t="shared" si="0"/>
        <v>67500</v>
      </c>
    </row>
    <row r="28" spans="1:14" x14ac:dyDescent="0.35">
      <c r="A28" s="6"/>
      <c r="B28" s="7" t="s">
        <v>19</v>
      </c>
      <c r="C28" s="7"/>
      <c r="D28" s="18">
        <v>68600</v>
      </c>
      <c r="E28" s="13"/>
      <c r="F28" s="13"/>
      <c r="G28" s="13"/>
      <c r="H28" s="13"/>
      <c r="I28" s="13"/>
      <c r="J28" s="13"/>
      <c r="K28" s="13"/>
      <c r="L28" s="13"/>
      <c r="M28" s="13"/>
      <c r="N28" s="14">
        <f t="shared" si="0"/>
        <v>68600</v>
      </c>
    </row>
    <row r="29" spans="1:14" hidden="1" x14ac:dyDescent="0.35">
      <c r="A29" s="6"/>
      <c r="B29" s="7" t="s">
        <v>20</v>
      </c>
      <c r="C29" s="7"/>
      <c r="D29" s="18"/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1:14" hidden="1" x14ac:dyDescent="0.35">
      <c r="A30" s="6"/>
      <c r="B30" s="7" t="s">
        <v>45</v>
      </c>
      <c r="C30" s="7"/>
      <c r="D30" s="18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x14ac:dyDescent="0.35">
      <c r="A31" s="6"/>
      <c r="B31" s="7" t="s">
        <v>21</v>
      </c>
      <c r="C31" s="7"/>
      <c r="D31" s="18"/>
      <c r="E31" s="13"/>
      <c r="F31" s="13"/>
      <c r="G31" s="13"/>
      <c r="H31" s="13"/>
      <c r="I31" s="13"/>
      <c r="J31" s="18">
        <v>750000</v>
      </c>
      <c r="K31" s="13"/>
      <c r="L31" s="13"/>
      <c r="M31" s="13"/>
      <c r="N31" s="14">
        <f t="shared" ref="N31:N65" si="1">SUM(D31:L31)</f>
        <v>750000</v>
      </c>
    </row>
    <row r="32" spans="1:14" hidden="1" x14ac:dyDescent="0.35">
      <c r="A32" s="6"/>
      <c r="B32" s="7" t="s">
        <v>22</v>
      </c>
      <c r="C32" s="7"/>
      <c r="D32" s="18"/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1:14" x14ac:dyDescent="0.35">
      <c r="A33" s="6"/>
      <c r="B33" s="7" t="s">
        <v>90</v>
      </c>
      <c r="C33" s="7"/>
      <c r="D33" s="18">
        <v>136000</v>
      </c>
      <c r="E33" s="13"/>
      <c r="F33" s="13">
        <v>980080</v>
      </c>
      <c r="G33" s="13"/>
      <c r="H33" s="13"/>
      <c r="I33" s="13"/>
      <c r="J33" s="13"/>
      <c r="K33" s="13"/>
      <c r="L33" s="13"/>
      <c r="M33" s="13"/>
      <c r="N33" s="14">
        <f t="shared" si="1"/>
        <v>1116080</v>
      </c>
    </row>
    <row r="34" spans="1:14" hidden="1" x14ac:dyDescent="0.35">
      <c r="A34" s="6"/>
      <c r="B34" s="8" t="s">
        <v>91</v>
      </c>
      <c r="C34" s="7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4">
        <f t="shared" si="1"/>
        <v>0</v>
      </c>
    </row>
    <row r="35" spans="1:14" x14ac:dyDescent="0.35">
      <c r="A35" s="6"/>
      <c r="B35" s="7" t="s">
        <v>26</v>
      </c>
      <c r="C35" s="7"/>
      <c r="D35" s="18">
        <v>164633</v>
      </c>
      <c r="E35" s="13"/>
      <c r="F35" s="13"/>
      <c r="G35" s="13"/>
      <c r="H35" s="13"/>
      <c r="I35" s="13"/>
      <c r="J35" s="13"/>
      <c r="K35" s="13"/>
      <c r="L35" s="13"/>
      <c r="M35" s="13"/>
      <c r="N35" s="14">
        <f t="shared" si="1"/>
        <v>164633</v>
      </c>
    </row>
    <row r="36" spans="1:14" x14ac:dyDescent="0.35">
      <c r="A36" s="6"/>
      <c r="B36" s="7" t="s">
        <v>23</v>
      </c>
      <c r="C36" s="7"/>
      <c r="D36" s="18">
        <v>1000</v>
      </c>
      <c r="E36" s="13"/>
      <c r="F36" s="13"/>
      <c r="G36" s="13"/>
      <c r="H36" s="13"/>
      <c r="I36" s="13"/>
      <c r="J36" s="13"/>
      <c r="K36" s="13"/>
      <c r="L36" s="13"/>
      <c r="M36" s="13"/>
      <c r="N36" s="14">
        <f t="shared" si="1"/>
        <v>1000</v>
      </c>
    </row>
    <row r="37" spans="1:14" hidden="1" x14ac:dyDescent="0.35">
      <c r="A37" s="6"/>
      <c r="B37" s="7" t="s">
        <v>25</v>
      </c>
      <c r="C37" s="7"/>
      <c r="D37" s="18"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4">
        <f t="shared" si="1"/>
        <v>0</v>
      </c>
    </row>
    <row r="38" spans="1:14" x14ac:dyDescent="0.35">
      <c r="A38" s="6"/>
      <c r="B38" s="7" t="s">
        <v>24</v>
      </c>
      <c r="C38" s="7"/>
      <c r="D38" s="18">
        <v>250301</v>
      </c>
      <c r="E38" s="13"/>
      <c r="F38" s="13"/>
      <c r="G38" s="13"/>
      <c r="H38" s="13"/>
      <c r="I38" s="13"/>
      <c r="J38" s="13"/>
      <c r="K38" s="13"/>
      <c r="L38" s="13"/>
      <c r="M38" s="13"/>
      <c r="N38" s="14">
        <f t="shared" si="1"/>
        <v>250301</v>
      </c>
    </row>
    <row r="39" spans="1:14" x14ac:dyDescent="0.35">
      <c r="A39" s="6"/>
      <c r="B39" s="7" t="s">
        <v>27</v>
      </c>
      <c r="C39" s="7"/>
      <c r="D39" s="18"/>
      <c r="E39" s="13"/>
      <c r="F39" s="13">
        <v>46031</v>
      </c>
      <c r="G39" s="13"/>
      <c r="H39" s="13"/>
      <c r="I39" s="13"/>
      <c r="J39" s="13"/>
      <c r="K39" s="13"/>
      <c r="L39" s="13"/>
      <c r="M39" s="13"/>
      <c r="N39" s="14">
        <f t="shared" si="1"/>
        <v>46031</v>
      </c>
    </row>
    <row r="40" spans="1:14" hidden="1" x14ac:dyDescent="0.35">
      <c r="A40" s="6"/>
      <c r="B40" s="7" t="s">
        <v>28</v>
      </c>
      <c r="C40" s="7"/>
      <c r="D40" s="18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x14ac:dyDescent="0.35">
      <c r="A41" s="6"/>
      <c r="B41" s="7" t="s">
        <v>29</v>
      </c>
      <c r="C41" s="7"/>
      <c r="D41" s="18"/>
      <c r="E41" s="13"/>
      <c r="F41" s="13"/>
      <c r="G41" s="13"/>
      <c r="H41" s="13"/>
      <c r="I41" s="13"/>
      <c r="J41" s="18">
        <v>7229100</v>
      </c>
      <c r="K41" s="13"/>
      <c r="L41" s="13"/>
      <c r="M41" s="13"/>
      <c r="N41" s="14">
        <f t="shared" si="1"/>
        <v>7229100</v>
      </c>
    </row>
    <row r="42" spans="1:14" x14ac:dyDescent="0.35">
      <c r="A42" s="6"/>
      <c r="B42" s="7" t="s">
        <v>30</v>
      </c>
      <c r="C42" s="7"/>
      <c r="D42" s="18"/>
      <c r="E42" s="13"/>
      <c r="F42" s="13"/>
      <c r="G42" s="13"/>
      <c r="H42" s="13"/>
      <c r="I42" s="13"/>
      <c r="J42" s="18">
        <f>728500-250000</f>
        <v>478500</v>
      </c>
      <c r="K42" s="13"/>
      <c r="L42" s="13"/>
      <c r="M42" s="13"/>
      <c r="N42" s="14">
        <f t="shared" si="1"/>
        <v>478500</v>
      </c>
    </row>
    <row r="43" spans="1:14" x14ac:dyDescent="0.35">
      <c r="A43" s="6"/>
      <c r="B43" s="7" t="s">
        <v>31</v>
      </c>
      <c r="C43" s="7"/>
      <c r="D43" s="18"/>
      <c r="E43" s="13"/>
      <c r="F43" s="13"/>
      <c r="G43" s="13"/>
      <c r="H43" s="13"/>
      <c r="I43" s="13"/>
      <c r="J43" s="18">
        <v>983000</v>
      </c>
      <c r="K43" s="13"/>
      <c r="L43" s="13"/>
      <c r="M43" s="13"/>
      <c r="N43" s="14">
        <f t="shared" si="1"/>
        <v>983000</v>
      </c>
    </row>
    <row r="44" spans="1:14" x14ac:dyDescent="0.35">
      <c r="A44" s="6"/>
      <c r="B44" s="7" t="s">
        <v>32</v>
      </c>
      <c r="C44" s="7"/>
      <c r="D44" s="18"/>
      <c r="E44" s="13"/>
      <c r="F44" s="13"/>
      <c r="G44" s="13"/>
      <c r="H44" s="13"/>
      <c r="I44" s="13"/>
      <c r="J44" s="18">
        <v>2001500</v>
      </c>
      <c r="K44" s="13"/>
      <c r="L44" s="13"/>
      <c r="M44" s="13"/>
      <c r="N44" s="14">
        <f t="shared" si="1"/>
        <v>2001500</v>
      </c>
    </row>
    <row r="45" spans="1:14" hidden="1" x14ac:dyDescent="0.35">
      <c r="A45" s="6"/>
      <c r="B45" s="7" t="s">
        <v>33</v>
      </c>
      <c r="C45" s="7"/>
      <c r="D45" s="18"/>
      <c r="E45" s="13"/>
      <c r="F45" s="13"/>
      <c r="G45" s="13"/>
      <c r="H45" s="13"/>
      <c r="I45" s="13"/>
      <c r="J45" s="13"/>
      <c r="K45" s="13"/>
      <c r="L45" s="13"/>
      <c r="M45" s="13"/>
      <c r="N45" s="14">
        <f t="shared" si="1"/>
        <v>0</v>
      </c>
    </row>
    <row r="46" spans="1:14" hidden="1" x14ac:dyDescent="0.35">
      <c r="A46" s="6"/>
      <c r="B46" s="7" t="s">
        <v>34</v>
      </c>
      <c r="C46" s="7"/>
      <c r="D46" s="18"/>
      <c r="E46" s="13"/>
      <c r="F46" s="13"/>
      <c r="G46" s="13"/>
      <c r="H46" s="13"/>
      <c r="I46" s="13"/>
      <c r="J46" s="13"/>
      <c r="K46" s="13"/>
      <c r="L46" s="13"/>
      <c r="M46" s="13"/>
      <c r="N46" s="14">
        <f t="shared" si="1"/>
        <v>0</v>
      </c>
    </row>
    <row r="47" spans="1:14" x14ac:dyDescent="0.35">
      <c r="A47" s="6"/>
      <c r="B47" s="7" t="s">
        <v>85</v>
      </c>
      <c r="C47" s="7"/>
      <c r="D47" s="18">
        <v>26000</v>
      </c>
      <c r="E47" s="13"/>
      <c r="F47" s="13"/>
      <c r="G47" s="13"/>
      <c r="H47" s="13"/>
      <c r="I47" s="13"/>
      <c r="J47" s="13"/>
      <c r="K47" s="13"/>
      <c r="L47" s="13"/>
      <c r="M47" s="13"/>
      <c r="N47" s="14">
        <f t="shared" si="1"/>
        <v>26000</v>
      </c>
    </row>
    <row r="48" spans="1:14" x14ac:dyDescent="0.35">
      <c r="A48" s="6"/>
      <c r="B48" s="7" t="s">
        <v>35</v>
      </c>
      <c r="C48" s="7"/>
      <c r="D48" s="18">
        <v>1500</v>
      </c>
      <c r="E48" s="13"/>
      <c r="F48" s="13"/>
      <c r="G48" s="13"/>
      <c r="H48" s="13"/>
      <c r="I48" s="13"/>
      <c r="J48" s="13"/>
      <c r="K48" s="13"/>
      <c r="L48" s="13"/>
      <c r="M48" s="13"/>
      <c r="N48" s="14">
        <f t="shared" si="1"/>
        <v>1500</v>
      </c>
    </row>
    <row r="49" spans="1:15" hidden="1" x14ac:dyDescent="0.35">
      <c r="A49" s="6"/>
      <c r="B49" s="7" t="s">
        <v>36</v>
      </c>
      <c r="C49" s="7"/>
      <c r="D49" s="18"/>
      <c r="E49" s="13"/>
      <c r="F49" s="13"/>
      <c r="G49" s="13"/>
      <c r="H49" s="13"/>
      <c r="I49" s="13"/>
      <c r="J49" s="13"/>
      <c r="K49" s="13"/>
      <c r="L49" s="13"/>
      <c r="M49" s="13"/>
      <c r="N49" s="14">
        <f t="shared" si="1"/>
        <v>0</v>
      </c>
    </row>
    <row r="50" spans="1:15" hidden="1" x14ac:dyDescent="0.35">
      <c r="A50" s="6"/>
      <c r="B50" s="7" t="s">
        <v>86</v>
      </c>
      <c r="C50" s="7"/>
      <c r="D50" s="18"/>
      <c r="E50" s="13"/>
      <c r="F50" s="13"/>
      <c r="G50" s="13"/>
      <c r="H50" s="13"/>
      <c r="I50" s="13"/>
      <c r="J50" s="13"/>
      <c r="K50" s="13"/>
      <c r="L50" s="13"/>
      <c r="M50" s="13"/>
      <c r="N50" s="14">
        <f t="shared" si="1"/>
        <v>0</v>
      </c>
    </row>
    <row r="51" spans="1:15" x14ac:dyDescent="0.35">
      <c r="A51" s="6"/>
      <c r="B51" s="17" t="s">
        <v>121</v>
      </c>
      <c r="C51" s="7"/>
      <c r="D51" s="18"/>
      <c r="E51" s="13"/>
      <c r="F51" s="13"/>
      <c r="G51" s="13"/>
      <c r="H51" s="13"/>
      <c r="I51" s="13"/>
      <c r="J51" s="13">
        <v>9200000</v>
      </c>
      <c r="K51" s="13"/>
      <c r="L51" s="13"/>
      <c r="M51" s="13"/>
      <c r="N51" s="14"/>
    </row>
    <row r="52" spans="1:15" x14ac:dyDescent="0.35">
      <c r="A52" s="6"/>
      <c r="B52" s="7" t="s">
        <v>37</v>
      </c>
      <c r="C52" s="7"/>
      <c r="D52" s="18">
        <v>2000</v>
      </c>
      <c r="E52" s="13"/>
      <c r="F52" s="13">
        <v>4596</v>
      </c>
      <c r="G52" s="13"/>
      <c r="H52" s="13"/>
      <c r="I52" s="13"/>
      <c r="J52" s="18">
        <v>20000</v>
      </c>
      <c r="K52" s="13"/>
      <c r="L52" s="13"/>
      <c r="M52" s="13"/>
      <c r="N52" s="14">
        <f t="shared" si="1"/>
        <v>26596</v>
      </c>
    </row>
    <row r="53" spans="1:15" hidden="1" x14ac:dyDescent="0.35">
      <c r="A53" s="6"/>
      <c r="B53" s="7" t="s">
        <v>105</v>
      </c>
      <c r="C53" s="7"/>
      <c r="D53" s="18"/>
      <c r="E53" s="13"/>
      <c r="F53" s="13"/>
      <c r="G53" s="13"/>
      <c r="H53" s="13"/>
      <c r="I53" s="13"/>
      <c r="J53" s="13"/>
      <c r="K53" s="13"/>
      <c r="L53" s="13"/>
      <c r="M53" s="13"/>
      <c r="N53" s="14">
        <f t="shared" si="1"/>
        <v>0</v>
      </c>
    </row>
    <row r="54" spans="1:15" hidden="1" x14ac:dyDescent="0.35">
      <c r="A54" s="6"/>
      <c r="B54" s="7" t="s">
        <v>106</v>
      </c>
      <c r="C54" s="7"/>
      <c r="D54" s="18"/>
      <c r="E54" s="13"/>
      <c r="F54" s="13"/>
      <c r="G54" s="13"/>
      <c r="H54" s="13"/>
      <c r="I54" s="13"/>
      <c r="J54" s="13"/>
      <c r="K54" s="13"/>
      <c r="L54" s="13"/>
      <c r="M54" s="13"/>
      <c r="N54" s="14">
        <f t="shared" si="1"/>
        <v>0</v>
      </c>
    </row>
    <row r="55" spans="1:15" hidden="1" x14ac:dyDescent="0.35">
      <c r="A55" s="6"/>
      <c r="B55" s="7" t="s">
        <v>38</v>
      </c>
      <c r="C55" s="7"/>
      <c r="D55" s="18"/>
      <c r="E55" s="13"/>
      <c r="F55" s="13"/>
      <c r="G55" s="13"/>
      <c r="H55" s="13"/>
      <c r="I55" s="13"/>
      <c r="J55" s="13"/>
      <c r="K55" s="13"/>
      <c r="L55" s="13"/>
      <c r="M55" s="13"/>
      <c r="N55" s="14">
        <f t="shared" si="1"/>
        <v>0</v>
      </c>
    </row>
    <row r="56" spans="1:15" x14ac:dyDescent="0.35">
      <c r="A56" s="6"/>
      <c r="B56" s="7" t="s">
        <v>39</v>
      </c>
      <c r="C56" s="7"/>
      <c r="D56" s="18">
        <v>75592</v>
      </c>
      <c r="E56" s="13"/>
      <c r="F56" s="13"/>
      <c r="G56" s="13"/>
      <c r="H56" s="13"/>
      <c r="I56" s="13"/>
      <c r="J56" s="13"/>
      <c r="K56" s="13"/>
      <c r="L56" s="13"/>
      <c r="M56" s="13"/>
      <c r="N56" s="14">
        <f t="shared" si="1"/>
        <v>75592</v>
      </c>
    </row>
    <row r="57" spans="1:15" hidden="1" x14ac:dyDescent="0.35">
      <c r="A57" s="6"/>
      <c r="B57" s="7" t="s">
        <v>40</v>
      </c>
      <c r="C57" s="7"/>
      <c r="D57" s="18"/>
      <c r="E57" s="13"/>
      <c r="F57" s="13"/>
      <c r="G57" s="13"/>
      <c r="H57" s="13"/>
      <c r="I57" s="13"/>
      <c r="J57" s="13"/>
      <c r="K57" s="13"/>
      <c r="L57" s="13"/>
      <c r="M57" s="13"/>
      <c r="N57" s="14">
        <f t="shared" si="1"/>
        <v>0</v>
      </c>
    </row>
    <row r="58" spans="1:15" hidden="1" x14ac:dyDescent="0.35">
      <c r="A58" s="6"/>
      <c r="B58" s="7" t="s">
        <v>41</v>
      </c>
      <c r="C58" s="7"/>
      <c r="D58" s="18"/>
      <c r="E58" s="13"/>
      <c r="F58" s="13"/>
      <c r="G58" s="13"/>
      <c r="H58" s="13"/>
      <c r="I58" s="13"/>
      <c r="J58" s="13"/>
      <c r="K58" s="13"/>
      <c r="L58" s="13"/>
      <c r="M58" s="13"/>
      <c r="N58" s="14">
        <f t="shared" si="1"/>
        <v>0</v>
      </c>
    </row>
    <row r="59" spans="1:15" x14ac:dyDescent="0.35">
      <c r="A59" s="6"/>
      <c r="B59" s="7" t="s">
        <v>42</v>
      </c>
      <c r="C59" s="7"/>
      <c r="D59" s="18">
        <v>27500</v>
      </c>
      <c r="E59" s="13"/>
      <c r="F59" s="13"/>
      <c r="G59" s="13"/>
      <c r="H59" s="13"/>
      <c r="I59" s="13"/>
      <c r="J59" s="13"/>
      <c r="K59" s="13"/>
      <c r="L59" s="13"/>
      <c r="M59" s="13"/>
      <c r="N59" s="14">
        <f t="shared" si="1"/>
        <v>27500</v>
      </c>
    </row>
    <row r="60" spans="1:15" x14ac:dyDescent="0.35">
      <c r="A60" s="6"/>
      <c r="B60" s="7" t="s">
        <v>43</v>
      </c>
      <c r="C60" s="7"/>
      <c r="D60" s="18">
        <v>38900</v>
      </c>
      <c r="E60" s="13"/>
      <c r="F60" s="13">
        <v>39000</v>
      </c>
      <c r="G60" s="13"/>
      <c r="H60" s="13"/>
      <c r="I60" s="13"/>
      <c r="J60" s="18">
        <v>423000</v>
      </c>
      <c r="K60" s="13"/>
      <c r="L60" s="13"/>
      <c r="M60" s="13"/>
      <c r="N60" s="14">
        <f t="shared" si="1"/>
        <v>500900</v>
      </c>
    </row>
    <row r="61" spans="1:15" x14ac:dyDescent="0.35">
      <c r="A61" s="6"/>
      <c r="B61" s="7" t="s">
        <v>82</v>
      </c>
      <c r="C61" s="7"/>
      <c r="D61" s="34">
        <v>809802</v>
      </c>
      <c r="E61" s="13"/>
      <c r="F61" s="3"/>
      <c r="G61" s="13"/>
      <c r="H61" s="13"/>
      <c r="I61" s="13"/>
      <c r="J61" s="3"/>
      <c r="K61" s="13"/>
      <c r="L61" s="3"/>
      <c r="M61" s="13"/>
      <c r="N61" s="15">
        <f t="shared" si="1"/>
        <v>809802</v>
      </c>
    </row>
    <row r="62" spans="1:15" ht="10" customHeight="1" x14ac:dyDescent="0.3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9"/>
    </row>
    <row r="63" spans="1:15" s="2" customFormat="1" x14ac:dyDescent="0.35">
      <c r="A63" s="49"/>
      <c r="B63" s="50" t="s">
        <v>46</v>
      </c>
      <c r="C63" s="50"/>
      <c r="D63" s="51">
        <f>SUM(D13:D61)</f>
        <v>4197451</v>
      </c>
      <c r="E63" s="50"/>
      <c r="F63" s="51">
        <f>SUM(F13:F61)</f>
        <v>1610301</v>
      </c>
      <c r="G63" s="50"/>
      <c r="H63" s="52">
        <f>SUM(H13:H61)</f>
        <v>0</v>
      </c>
      <c r="I63" s="50"/>
      <c r="J63" s="51">
        <f>SUM(J13:J61)</f>
        <v>21085100</v>
      </c>
      <c r="K63" s="50"/>
      <c r="L63" s="51">
        <f>SUM(L13:L61)</f>
        <v>0</v>
      </c>
      <c r="M63" s="50"/>
      <c r="N63" s="53">
        <f t="shared" si="1"/>
        <v>26892852</v>
      </c>
      <c r="O63" s="16"/>
    </row>
    <row r="64" spans="1:15" s="2" customFormat="1" ht="10" customHeight="1" x14ac:dyDescent="0.3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4"/>
    </row>
    <row r="65" spans="1:14" s="2" customFormat="1" ht="15" customHeight="1" thickBot="1" x14ac:dyDescent="0.4">
      <c r="A65" s="49" t="s">
        <v>94</v>
      </c>
      <c r="B65" s="50"/>
      <c r="C65" s="50" t="s">
        <v>44</v>
      </c>
      <c r="D65" s="55">
        <f>D63+D11</f>
        <v>4421397</v>
      </c>
      <c r="E65" s="50" t="s">
        <v>44</v>
      </c>
      <c r="F65" s="56">
        <f>F63+F11</f>
        <v>3196935</v>
      </c>
      <c r="G65" s="50" t="s">
        <v>44</v>
      </c>
      <c r="H65" s="52">
        <f>H63+H11</f>
        <v>0</v>
      </c>
      <c r="I65" s="50" t="s">
        <v>44</v>
      </c>
      <c r="J65" s="56">
        <f>J63+J11</f>
        <v>21788403</v>
      </c>
      <c r="K65" s="50" t="s">
        <v>44</v>
      </c>
      <c r="L65" s="56">
        <f>L63+L11</f>
        <v>1890</v>
      </c>
      <c r="M65" s="50" t="s">
        <v>44</v>
      </c>
      <c r="N65" s="57">
        <f t="shared" si="1"/>
        <v>29408625</v>
      </c>
    </row>
    <row r="66" spans="1:14" ht="10" customHeight="1" thickTop="1" x14ac:dyDescent="0.3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9"/>
    </row>
    <row r="67" spans="1:14" x14ac:dyDescent="0.35">
      <c r="A67" s="46" t="s">
        <v>93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9"/>
    </row>
    <row r="68" spans="1:14" x14ac:dyDescent="0.35">
      <c r="A68" s="6"/>
      <c r="B68" s="7" t="s">
        <v>47</v>
      </c>
      <c r="C68" s="7" t="s">
        <v>44</v>
      </c>
      <c r="D68" s="18">
        <v>151800</v>
      </c>
      <c r="E68" s="8" t="s">
        <v>44</v>
      </c>
      <c r="F68" s="13"/>
      <c r="G68" s="8" t="s">
        <v>44</v>
      </c>
      <c r="H68" s="13"/>
      <c r="I68" s="8" t="s">
        <v>44</v>
      </c>
      <c r="J68" s="13"/>
      <c r="K68" s="8" t="s">
        <v>44</v>
      </c>
      <c r="L68" s="13"/>
      <c r="M68" s="8" t="s">
        <v>44</v>
      </c>
      <c r="N68" s="14">
        <f t="shared" ref="N68:N109" si="2">SUM(D68:L68)</f>
        <v>151800</v>
      </c>
    </row>
    <row r="69" spans="1:14" x14ac:dyDescent="0.35">
      <c r="A69" s="6"/>
      <c r="B69" s="7" t="s">
        <v>48</v>
      </c>
      <c r="C69" s="7"/>
      <c r="D69" s="18">
        <v>29610</v>
      </c>
      <c r="E69" s="13"/>
      <c r="F69" s="13"/>
      <c r="G69" s="13"/>
      <c r="H69" s="13"/>
      <c r="I69" s="13"/>
      <c r="J69" s="13"/>
      <c r="K69" s="13"/>
      <c r="L69" s="13"/>
      <c r="M69" s="13"/>
      <c r="N69" s="14">
        <f t="shared" si="2"/>
        <v>29610</v>
      </c>
    </row>
    <row r="70" spans="1:14" x14ac:dyDescent="0.35">
      <c r="A70" s="6"/>
      <c r="B70" s="7" t="s">
        <v>87</v>
      </c>
      <c r="C70" s="7"/>
      <c r="D70" s="18">
        <v>142715</v>
      </c>
      <c r="E70" s="13"/>
      <c r="F70" s="13"/>
      <c r="G70" s="13"/>
      <c r="H70" s="13"/>
      <c r="I70" s="13"/>
      <c r="J70" s="13"/>
      <c r="K70" s="13"/>
      <c r="L70" s="13"/>
      <c r="M70" s="13"/>
      <c r="N70" s="14">
        <f t="shared" si="2"/>
        <v>142715</v>
      </c>
    </row>
    <row r="71" spans="1:14" x14ac:dyDescent="0.35">
      <c r="A71" s="6"/>
      <c r="B71" s="7" t="s">
        <v>88</v>
      </c>
      <c r="C71" s="7"/>
      <c r="D71" s="18">
        <v>27750</v>
      </c>
      <c r="E71" s="13"/>
      <c r="F71" s="13"/>
      <c r="G71" s="13"/>
      <c r="H71" s="13"/>
      <c r="I71" s="13"/>
      <c r="J71" s="13"/>
      <c r="K71" s="13"/>
      <c r="L71" s="13"/>
      <c r="M71" s="13"/>
      <c r="N71" s="14">
        <f t="shared" si="2"/>
        <v>27750</v>
      </c>
    </row>
    <row r="72" spans="1:14" x14ac:dyDescent="0.35">
      <c r="A72" s="6"/>
      <c r="B72" s="7" t="s">
        <v>49</v>
      </c>
      <c r="C72" s="7"/>
      <c r="D72" s="18">
        <v>35000</v>
      </c>
      <c r="E72" s="13"/>
      <c r="F72" s="13"/>
      <c r="G72" s="13"/>
      <c r="H72" s="13"/>
      <c r="I72" s="13"/>
      <c r="J72" s="13"/>
      <c r="K72" s="13"/>
      <c r="L72" s="13"/>
      <c r="M72" s="13"/>
      <c r="N72" s="14">
        <f t="shared" si="2"/>
        <v>35000</v>
      </c>
    </row>
    <row r="73" spans="1:14" x14ac:dyDescent="0.35">
      <c r="A73" s="6"/>
      <c r="B73" s="7" t="s">
        <v>107</v>
      </c>
      <c r="C73" s="7"/>
      <c r="D73" s="18">
        <v>76530</v>
      </c>
      <c r="E73" s="13"/>
      <c r="F73" s="13"/>
      <c r="G73" s="13"/>
      <c r="H73" s="13"/>
      <c r="I73" s="13"/>
      <c r="J73" s="13"/>
      <c r="K73" s="13"/>
      <c r="L73" s="13"/>
      <c r="M73" s="13"/>
      <c r="N73" s="14">
        <f t="shared" si="2"/>
        <v>76530</v>
      </c>
    </row>
    <row r="74" spans="1:14" x14ac:dyDescent="0.35">
      <c r="A74" s="6"/>
      <c r="B74" s="7" t="s">
        <v>50</v>
      </c>
      <c r="C74" s="7"/>
      <c r="D74" s="18">
        <v>20000</v>
      </c>
      <c r="E74" s="13"/>
      <c r="F74" s="13"/>
      <c r="G74" s="13"/>
      <c r="H74" s="13"/>
      <c r="I74" s="13"/>
      <c r="J74" s="13"/>
      <c r="K74" s="13"/>
      <c r="L74" s="13"/>
      <c r="M74" s="13"/>
      <c r="N74" s="14">
        <f t="shared" si="2"/>
        <v>20000</v>
      </c>
    </row>
    <row r="75" spans="1:14" x14ac:dyDescent="0.35">
      <c r="A75" s="6"/>
      <c r="B75" s="7" t="s">
        <v>51</v>
      </c>
      <c r="C75" s="7"/>
      <c r="D75" s="18">
        <v>38350</v>
      </c>
      <c r="E75" s="13"/>
      <c r="F75" s="13"/>
      <c r="G75" s="13"/>
      <c r="H75" s="13"/>
      <c r="I75" s="13"/>
      <c r="J75" s="13"/>
      <c r="K75" s="13"/>
      <c r="L75" s="13"/>
      <c r="M75" s="13"/>
      <c r="N75" s="14">
        <f t="shared" si="2"/>
        <v>38350</v>
      </c>
    </row>
    <row r="76" spans="1:14" x14ac:dyDescent="0.35">
      <c r="A76" s="6"/>
      <c r="B76" s="7" t="s">
        <v>52</v>
      </c>
      <c r="C76" s="7"/>
      <c r="D76" s="18">
        <v>299100</v>
      </c>
      <c r="E76" s="13"/>
      <c r="F76" s="13"/>
      <c r="G76" s="13"/>
      <c r="H76" s="13"/>
      <c r="I76" s="13"/>
      <c r="J76" s="13"/>
      <c r="K76" s="13"/>
      <c r="L76" s="13"/>
      <c r="M76" s="13"/>
      <c r="N76" s="14">
        <f t="shared" si="2"/>
        <v>299100</v>
      </c>
    </row>
    <row r="77" spans="1:14" x14ac:dyDescent="0.35">
      <c r="A77" s="6"/>
      <c r="B77" s="7" t="s">
        <v>53</v>
      </c>
      <c r="C77" s="7"/>
      <c r="D77" s="18">
        <v>20000</v>
      </c>
      <c r="E77" s="13"/>
      <c r="F77" s="13"/>
      <c r="G77" s="13"/>
      <c r="H77" s="13"/>
      <c r="I77" s="13"/>
      <c r="J77" s="13"/>
      <c r="K77" s="13"/>
      <c r="L77" s="13"/>
      <c r="M77" s="13"/>
      <c r="N77" s="14">
        <f t="shared" si="2"/>
        <v>20000</v>
      </c>
    </row>
    <row r="78" spans="1:14" x14ac:dyDescent="0.35">
      <c r="A78" s="6"/>
      <c r="B78" s="7" t="s">
        <v>54</v>
      </c>
      <c r="C78" s="7"/>
      <c r="D78" s="18">
        <v>1204200</v>
      </c>
      <c r="E78" s="13"/>
      <c r="F78" s="13"/>
      <c r="G78" s="13"/>
      <c r="H78" s="13"/>
      <c r="I78" s="13"/>
      <c r="J78" s="13"/>
      <c r="K78" s="13"/>
      <c r="L78" s="13"/>
      <c r="M78" s="13"/>
      <c r="N78" s="14">
        <f t="shared" si="2"/>
        <v>1204200</v>
      </c>
    </row>
    <row r="79" spans="1:14" x14ac:dyDescent="0.35">
      <c r="A79" s="6"/>
      <c r="B79" s="7" t="s">
        <v>55</v>
      </c>
      <c r="C79" s="7"/>
      <c r="D79" s="18">
        <v>413600</v>
      </c>
      <c r="E79" s="13"/>
      <c r="F79" s="13"/>
      <c r="G79" s="13"/>
      <c r="H79" s="13"/>
      <c r="I79" s="13"/>
      <c r="J79" s="13"/>
      <c r="K79" s="13"/>
      <c r="L79" s="13"/>
      <c r="M79" s="13"/>
      <c r="N79" s="14">
        <f t="shared" si="2"/>
        <v>413600</v>
      </c>
    </row>
    <row r="80" spans="1:14" hidden="1" x14ac:dyDescent="0.35">
      <c r="A80" s="6"/>
      <c r="B80" s="17" t="s">
        <v>112</v>
      </c>
      <c r="C80" s="7"/>
      <c r="D80" s="18">
        <v>0</v>
      </c>
      <c r="E80" s="13"/>
      <c r="F80" s="13"/>
      <c r="G80" s="13"/>
      <c r="H80" s="13"/>
      <c r="I80" s="13"/>
      <c r="J80" s="13"/>
      <c r="K80" s="13"/>
      <c r="L80" s="13"/>
      <c r="M80" s="13"/>
      <c r="N80" s="14">
        <f t="shared" si="2"/>
        <v>0</v>
      </c>
    </row>
    <row r="81" spans="1:21" x14ac:dyDescent="0.35">
      <c r="A81" s="6"/>
      <c r="B81" s="7" t="s">
        <v>111</v>
      </c>
      <c r="C81" s="7"/>
      <c r="D81" s="18">
        <v>31500</v>
      </c>
      <c r="E81" s="13"/>
      <c r="F81" s="13"/>
      <c r="G81" s="13"/>
      <c r="H81" s="13"/>
      <c r="I81" s="13"/>
      <c r="J81" s="13"/>
      <c r="K81" s="13"/>
      <c r="L81" s="13"/>
      <c r="M81" s="13"/>
      <c r="N81" s="14">
        <f t="shared" si="2"/>
        <v>31500</v>
      </c>
    </row>
    <row r="82" spans="1:21" x14ac:dyDescent="0.35">
      <c r="A82" s="6"/>
      <c r="B82" s="7" t="s">
        <v>56</v>
      </c>
      <c r="C82" s="7"/>
      <c r="D82" s="18">
        <v>1176211</v>
      </c>
      <c r="E82" s="13"/>
      <c r="F82" s="13"/>
      <c r="G82" s="13"/>
      <c r="H82" s="13"/>
      <c r="I82" s="13"/>
      <c r="J82" s="13"/>
      <c r="K82" s="13"/>
      <c r="L82" s="13"/>
      <c r="M82" s="13"/>
      <c r="N82" s="14">
        <f t="shared" si="2"/>
        <v>1176211</v>
      </c>
    </row>
    <row r="83" spans="1:21" x14ac:dyDescent="0.35">
      <c r="A83" s="6"/>
      <c r="B83" s="7" t="s">
        <v>57</v>
      </c>
      <c r="C83" s="7"/>
      <c r="D83" s="18">
        <v>171750</v>
      </c>
      <c r="E83" s="13"/>
      <c r="F83" s="13"/>
      <c r="G83" s="13"/>
      <c r="H83" s="13"/>
      <c r="I83" s="13"/>
      <c r="J83" s="13"/>
      <c r="K83" s="13"/>
      <c r="L83" s="13"/>
      <c r="M83" s="13"/>
      <c r="N83" s="14">
        <f t="shared" si="2"/>
        <v>171750</v>
      </c>
    </row>
    <row r="84" spans="1:21" hidden="1" x14ac:dyDescent="0.35">
      <c r="A84" s="6"/>
      <c r="B84" s="7" t="s">
        <v>58</v>
      </c>
      <c r="C84" s="7"/>
      <c r="D84" s="68"/>
      <c r="E84" s="13"/>
      <c r="F84" s="13"/>
      <c r="G84" s="13"/>
      <c r="H84" s="13"/>
      <c r="I84" s="13"/>
      <c r="J84" s="13"/>
      <c r="K84" s="13"/>
      <c r="L84" s="13"/>
      <c r="M84" s="13"/>
      <c r="N84" s="14">
        <f t="shared" si="2"/>
        <v>0</v>
      </c>
    </row>
    <row r="85" spans="1:21" x14ac:dyDescent="0.35">
      <c r="A85" s="6"/>
      <c r="B85" s="17" t="s">
        <v>58</v>
      </c>
      <c r="C85" s="7"/>
      <c r="D85" s="18">
        <v>45000</v>
      </c>
      <c r="E85" s="13"/>
      <c r="F85" s="13"/>
      <c r="G85" s="13"/>
      <c r="H85" s="13"/>
      <c r="I85" s="13"/>
      <c r="J85" s="13"/>
      <c r="K85" s="13"/>
      <c r="L85" s="13"/>
      <c r="M85" s="13"/>
      <c r="N85" s="14">
        <f t="shared" ref="N85" si="3">SUM(D85:L85)</f>
        <v>45000</v>
      </c>
    </row>
    <row r="86" spans="1:21" x14ac:dyDescent="0.35">
      <c r="A86" s="6"/>
      <c r="B86" s="7" t="s">
        <v>59</v>
      </c>
      <c r="C86" s="7"/>
      <c r="D86" s="18">
        <v>58231</v>
      </c>
      <c r="E86" s="13"/>
      <c r="F86" s="13"/>
      <c r="G86" s="13"/>
      <c r="H86" s="13"/>
      <c r="I86" s="13"/>
      <c r="J86" s="13"/>
      <c r="K86" s="13"/>
      <c r="L86" s="13"/>
      <c r="M86" s="13"/>
      <c r="N86" s="14">
        <f t="shared" si="2"/>
        <v>58231</v>
      </c>
    </row>
    <row r="87" spans="1:21" x14ac:dyDescent="0.35">
      <c r="A87" s="6"/>
      <c r="B87" s="7" t="s">
        <v>60</v>
      </c>
      <c r="C87" s="7"/>
      <c r="D87" s="18">
        <v>163700</v>
      </c>
      <c r="E87" s="13"/>
      <c r="F87" s="13"/>
      <c r="G87" s="13"/>
      <c r="H87" s="13"/>
      <c r="I87" s="13"/>
      <c r="J87" s="13"/>
      <c r="K87" s="13"/>
      <c r="L87" s="13"/>
      <c r="M87" s="13"/>
      <c r="N87" s="14">
        <f t="shared" si="2"/>
        <v>163700</v>
      </c>
      <c r="O87" s="79" t="s">
        <v>114</v>
      </c>
      <c r="P87" s="78"/>
      <c r="Q87" s="80" t="s">
        <v>114</v>
      </c>
      <c r="R87" s="78"/>
      <c r="S87" s="78"/>
      <c r="T87" s="78"/>
      <c r="U87" s="78"/>
    </row>
    <row r="88" spans="1:21" x14ac:dyDescent="0.35">
      <c r="A88" s="6"/>
      <c r="B88" s="7" t="s">
        <v>61</v>
      </c>
      <c r="C88" s="7"/>
      <c r="D88" s="18">
        <v>800</v>
      </c>
      <c r="E88" s="13"/>
      <c r="F88" s="13"/>
      <c r="G88" s="13"/>
      <c r="H88" s="13"/>
      <c r="I88" s="13"/>
      <c r="J88" s="13"/>
      <c r="K88" s="13"/>
      <c r="L88" s="13"/>
      <c r="M88" s="13"/>
      <c r="N88" s="14">
        <f t="shared" si="2"/>
        <v>800</v>
      </c>
      <c r="O88" s="78"/>
      <c r="P88" s="78"/>
      <c r="Q88" s="78"/>
      <c r="R88" s="78"/>
      <c r="S88" s="78"/>
      <c r="T88" s="78"/>
      <c r="U88" s="78"/>
    </row>
    <row r="89" spans="1:21" x14ac:dyDescent="0.35">
      <c r="A89" s="6"/>
      <c r="B89" s="7" t="s">
        <v>103</v>
      </c>
      <c r="C89" s="7"/>
      <c r="D89" s="13"/>
      <c r="E89" s="13"/>
      <c r="F89" s="13"/>
      <c r="G89" s="13"/>
      <c r="H89" s="13"/>
      <c r="I89" s="13"/>
      <c r="J89" s="13"/>
      <c r="K89" s="13"/>
      <c r="L89" s="13">
        <v>175</v>
      </c>
      <c r="M89" s="13"/>
      <c r="N89" s="14">
        <f t="shared" si="2"/>
        <v>175</v>
      </c>
      <c r="O89" s="78"/>
      <c r="P89" s="78"/>
      <c r="Q89" s="78"/>
      <c r="R89" s="78"/>
      <c r="S89" s="78"/>
      <c r="T89" s="78"/>
      <c r="U89" s="78"/>
    </row>
    <row r="90" spans="1:21" x14ac:dyDescent="0.35">
      <c r="A90" s="6"/>
      <c r="B90" s="7" t="s">
        <v>62</v>
      </c>
      <c r="C90" s="7"/>
      <c r="D90" s="13"/>
      <c r="E90" s="13"/>
      <c r="F90" s="13"/>
      <c r="G90" s="13"/>
      <c r="H90" s="13"/>
      <c r="I90" s="13"/>
      <c r="J90" s="18">
        <f>128900+40300+39500+120000+62000+457000+53000+2900+11000+6800+36100+1350+19740+231575</f>
        <v>1210165</v>
      </c>
      <c r="K90" s="13"/>
      <c r="L90" s="13"/>
      <c r="M90" s="13"/>
      <c r="N90" s="14">
        <f t="shared" si="2"/>
        <v>1210165</v>
      </c>
      <c r="O90" s="78"/>
      <c r="P90" s="78"/>
      <c r="Q90" s="78"/>
      <c r="R90" s="78"/>
      <c r="S90" s="78"/>
      <c r="T90" s="78"/>
      <c r="U90" s="78"/>
    </row>
    <row r="91" spans="1:21" x14ac:dyDescent="0.35">
      <c r="A91" s="6"/>
      <c r="B91" s="7" t="s">
        <v>63</v>
      </c>
      <c r="C91" s="7"/>
      <c r="D91" s="13"/>
      <c r="E91" s="13"/>
      <c r="F91" s="13"/>
      <c r="G91" s="13"/>
      <c r="H91" s="13"/>
      <c r="I91" s="13"/>
      <c r="J91" s="18">
        <v>7226075</v>
      </c>
      <c r="K91" s="13"/>
      <c r="L91" s="13"/>
      <c r="M91" s="13"/>
      <c r="N91" s="14">
        <f t="shared" si="2"/>
        <v>7226075</v>
      </c>
      <c r="O91" s="78"/>
      <c r="P91" s="78"/>
      <c r="Q91" s="78"/>
      <c r="R91" s="78"/>
      <c r="S91" s="78"/>
      <c r="T91" s="78"/>
      <c r="U91" s="78"/>
    </row>
    <row r="92" spans="1:21" x14ac:dyDescent="0.35">
      <c r="A92" s="6"/>
      <c r="B92" s="7" t="s">
        <v>64</v>
      </c>
      <c r="C92" s="7"/>
      <c r="D92" s="13"/>
      <c r="E92" s="13"/>
      <c r="F92" s="13"/>
      <c r="G92" s="13"/>
      <c r="H92" s="13"/>
      <c r="I92" s="13"/>
      <c r="J92" s="18">
        <f>9500+9800+35000+23000+7800+15000+104000+1000+3750+2300+12300+600+3290+55960</f>
        <v>283300</v>
      </c>
      <c r="K92" s="13"/>
      <c r="L92" s="13"/>
      <c r="M92" s="13"/>
      <c r="N92" s="14">
        <f t="shared" si="2"/>
        <v>283300</v>
      </c>
    </row>
    <row r="93" spans="1:21" x14ac:dyDescent="0.35">
      <c r="A93" s="6"/>
      <c r="B93" s="7" t="s">
        <v>65</v>
      </c>
      <c r="C93" s="7"/>
      <c r="D93" s="13"/>
      <c r="E93" s="13"/>
      <c r="F93" s="13"/>
      <c r="G93" s="13"/>
      <c r="H93" s="13"/>
      <c r="I93" s="13"/>
      <c r="J93" s="18">
        <f>10000+11000+100+6000+1500+226491+8500+1200+3500+1200+10000+1500+1500+3000+106500+200</f>
        <v>392191</v>
      </c>
      <c r="K93" s="13"/>
      <c r="L93" s="13"/>
      <c r="M93" s="13"/>
      <c r="N93" s="14">
        <f t="shared" si="2"/>
        <v>392191</v>
      </c>
    </row>
    <row r="94" spans="1:21" x14ac:dyDescent="0.35">
      <c r="A94" s="6"/>
      <c r="B94" s="7" t="s">
        <v>66</v>
      </c>
      <c r="C94" s="7"/>
      <c r="D94" s="13"/>
      <c r="E94" s="13"/>
      <c r="F94" s="13"/>
      <c r="G94" s="13"/>
      <c r="H94" s="13"/>
      <c r="I94" s="13"/>
      <c r="J94" s="18">
        <f>18900+209200+4300+17000+8500+29000+26000+9000+2700+10250+6300+33700+1300+6580+98075</f>
        <v>480805</v>
      </c>
      <c r="K94" s="13"/>
      <c r="L94" s="13"/>
      <c r="M94" s="13"/>
      <c r="N94" s="14">
        <f t="shared" si="2"/>
        <v>480805</v>
      </c>
    </row>
    <row r="95" spans="1:21" x14ac:dyDescent="0.35">
      <c r="A95" s="6"/>
      <c r="B95" s="7" t="s">
        <v>67</v>
      </c>
      <c r="C95" s="7"/>
      <c r="D95" s="13"/>
      <c r="E95" s="13"/>
      <c r="F95" s="13"/>
      <c r="G95" s="13"/>
      <c r="H95" s="13"/>
      <c r="I95" s="13"/>
      <c r="J95" s="18">
        <f>75000+2500+7500+2500+10000+1200+48500+1500+17000+4000+4500+500000</f>
        <v>674200</v>
      </c>
      <c r="K95" s="13"/>
      <c r="L95" s="13"/>
      <c r="M95" s="13"/>
      <c r="N95" s="14">
        <f t="shared" si="2"/>
        <v>674200</v>
      </c>
    </row>
    <row r="96" spans="1:21" x14ac:dyDescent="0.35">
      <c r="A96" s="6"/>
      <c r="B96" s="7" t="s">
        <v>68</v>
      </c>
      <c r="C96" s="7"/>
      <c r="D96" s="13"/>
      <c r="E96" s="13"/>
      <c r="F96" s="13"/>
      <c r="G96" s="13"/>
      <c r="H96" s="13"/>
      <c r="I96" s="13"/>
      <c r="J96" s="18">
        <f>18900+8700+25000+18000+19400+94000+13700+41000+22500+29000+104000+45000+6580+98075</f>
        <v>543855</v>
      </c>
      <c r="K96" s="13"/>
      <c r="L96" s="13"/>
      <c r="M96" s="13"/>
      <c r="N96" s="14">
        <f t="shared" si="2"/>
        <v>543855</v>
      </c>
    </row>
    <row r="97" spans="1:15" x14ac:dyDescent="0.35">
      <c r="A97" s="6"/>
      <c r="B97" s="7" t="s">
        <v>69</v>
      </c>
      <c r="C97" s="7"/>
      <c r="D97" s="13"/>
      <c r="E97" s="13"/>
      <c r="F97" s="13"/>
      <c r="G97" s="13"/>
      <c r="H97" s="13"/>
      <c r="I97" s="13"/>
      <c r="J97" s="18">
        <f>25000+15000+15000+1000+22000+84000+3000+20000+100+500+157200+500000+20000+1300+3500+9050500</f>
        <v>9918100</v>
      </c>
      <c r="K97" s="13"/>
      <c r="L97" s="13"/>
      <c r="M97" s="13"/>
      <c r="N97" s="14">
        <f t="shared" si="2"/>
        <v>9918100</v>
      </c>
    </row>
    <row r="98" spans="1:15" x14ac:dyDescent="0.35">
      <c r="A98" s="6"/>
      <c r="B98" s="7" t="s">
        <v>72</v>
      </c>
      <c r="C98" s="7"/>
      <c r="D98" s="13"/>
      <c r="E98" s="13"/>
      <c r="F98" s="13"/>
      <c r="G98" s="13"/>
      <c r="H98" s="13"/>
      <c r="I98" s="13"/>
      <c r="J98" s="18">
        <f>125000+300+9600+26000+23100</f>
        <v>184000</v>
      </c>
      <c r="K98" s="13"/>
      <c r="L98" s="13"/>
      <c r="M98" s="13"/>
      <c r="N98" s="14">
        <f t="shared" si="2"/>
        <v>184000</v>
      </c>
    </row>
    <row r="99" spans="1:15" x14ac:dyDescent="0.35">
      <c r="A99" s="6"/>
      <c r="B99" s="7" t="s">
        <v>70</v>
      </c>
      <c r="C99" s="7"/>
      <c r="D99" s="13"/>
      <c r="E99" s="13"/>
      <c r="F99" s="13"/>
      <c r="G99" s="13"/>
      <c r="H99" s="13"/>
      <c r="I99" s="13"/>
      <c r="J99" s="18">
        <v>33910</v>
      </c>
      <c r="K99" s="13"/>
      <c r="L99" s="13"/>
      <c r="M99" s="13"/>
      <c r="N99" s="14">
        <f t="shared" si="2"/>
        <v>33910</v>
      </c>
    </row>
    <row r="100" spans="1:15" x14ac:dyDescent="0.35">
      <c r="A100" s="6"/>
      <c r="B100" s="7" t="s">
        <v>71</v>
      </c>
      <c r="C100" s="7"/>
      <c r="D100" s="13"/>
      <c r="E100" s="13"/>
      <c r="F100" s="18">
        <v>139100</v>
      </c>
      <c r="G100" s="13"/>
      <c r="H100" s="13"/>
      <c r="I100" s="13"/>
      <c r="J100" s="13"/>
      <c r="K100" s="13"/>
      <c r="L100" s="13"/>
      <c r="M100" s="13"/>
      <c r="N100" s="14">
        <f t="shared" si="2"/>
        <v>139100</v>
      </c>
    </row>
    <row r="101" spans="1:15" x14ac:dyDescent="0.35">
      <c r="A101" s="6"/>
      <c r="B101" s="7" t="s">
        <v>73</v>
      </c>
      <c r="C101" s="7"/>
      <c r="D101" s="13"/>
      <c r="E101" s="13"/>
      <c r="F101" s="18">
        <v>168300</v>
      </c>
      <c r="G101" s="13"/>
      <c r="H101" s="13"/>
      <c r="I101" s="13"/>
      <c r="J101" s="13"/>
      <c r="K101" s="13"/>
      <c r="L101" s="13"/>
      <c r="M101" s="13"/>
      <c r="N101" s="14">
        <f t="shared" si="2"/>
        <v>168300</v>
      </c>
    </row>
    <row r="102" spans="1:15" x14ac:dyDescent="0.35">
      <c r="A102" s="6"/>
      <c r="B102" s="7" t="s">
        <v>74</v>
      </c>
      <c r="C102" s="7"/>
      <c r="D102" s="13"/>
      <c r="E102" s="13"/>
      <c r="F102" s="18">
        <v>2889535</v>
      </c>
      <c r="G102" s="13"/>
      <c r="H102" s="13"/>
      <c r="I102" s="13"/>
      <c r="J102" s="13"/>
      <c r="K102" s="13"/>
      <c r="L102" s="13"/>
      <c r="M102" s="13"/>
      <c r="N102" s="14">
        <f t="shared" si="2"/>
        <v>2889535</v>
      </c>
    </row>
    <row r="103" spans="1:15" hidden="1" x14ac:dyDescent="0.35">
      <c r="A103" s="6"/>
      <c r="B103" s="7" t="s">
        <v>75</v>
      </c>
      <c r="C103" s="7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>
        <f t="shared" si="2"/>
        <v>0</v>
      </c>
    </row>
    <row r="104" spans="1:15" hidden="1" x14ac:dyDescent="0.35">
      <c r="A104" s="6"/>
      <c r="B104" s="7" t="s">
        <v>76</v>
      </c>
      <c r="C104" s="7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>
        <f t="shared" si="2"/>
        <v>0</v>
      </c>
    </row>
    <row r="105" spans="1:15" x14ac:dyDescent="0.35">
      <c r="A105" s="6"/>
      <c r="B105" s="7" t="s">
        <v>77</v>
      </c>
      <c r="C105" s="7"/>
      <c r="D105" s="18">
        <v>116900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4">
        <f t="shared" si="2"/>
        <v>116900</v>
      </c>
    </row>
    <row r="106" spans="1:15" x14ac:dyDescent="0.35">
      <c r="A106" s="6"/>
      <c r="B106" s="7" t="s">
        <v>78</v>
      </c>
      <c r="C106" s="7"/>
      <c r="D106" s="18">
        <v>98650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4">
        <f t="shared" si="2"/>
        <v>98650</v>
      </c>
    </row>
    <row r="107" spans="1:15" x14ac:dyDescent="0.35">
      <c r="A107" s="6"/>
      <c r="B107" s="7" t="s">
        <v>79</v>
      </c>
      <c r="C107" s="7"/>
      <c r="D107" s="18">
        <v>100000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4">
        <f t="shared" si="2"/>
        <v>100000</v>
      </c>
    </row>
    <row r="108" spans="1:15" x14ac:dyDescent="0.35">
      <c r="A108" s="6"/>
      <c r="B108" s="7" t="s">
        <v>80</v>
      </c>
      <c r="C108" s="7"/>
      <c r="D108" s="13"/>
      <c r="E108" s="13"/>
      <c r="F108" s="13"/>
      <c r="G108" s="13"/>
      <c r="H108" s="13"/>
      <c r="I108" s="13"/>
      <c r="J108" s="18">
        <v>809802</v>
      </c>
      <c r="K108" s="13"/>
      <c r="L108" s="13"/>
      <c r="M108" s="13"/>
      <c r="N108" s="14">
        <f t="shared" si="2"/>
        <v>809802</v>
      </c>
    </row>
    <row r="109" spans="1:15" x14ac:dyDescent="0.35">
      <c r="A109" s="6"/>
      <c r="B109" s="7" t="s">
        <v>81</v>
      </c>
      <c r="C109" s="7"/>
      <c r="D109" s="3"/>
      <c r="E109" s="13"/>
      <c r="F109" s="3"/>
      <c r="G109" s="13"/>
      <c r="H109" s="3"/>
      <c r="I109" s="13"/>
      <c r="J109" s="34">
        <f>20000+12000</f>
        <v>32000</v>
      </c>
      <c r="K109" s="13"/>
      <c r="L109" s="3"/>
      <c r="M109" s="13"/>
      <c r="N109" s="15">
        <f t="shared" si="2"/>
        <v>32000</v>
      </c>
    </row>
    <row r="110" spans="1:15" ht="10" customHeight="1" x14ac:dyDescent="0.35">
      <c r="A110" s="6"/>
      <c r="B110" s="7"/>
      <c r="C110" s="7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</row>
    <row r="111" spans="1:15" s="2" customFormat="1" x14ac:dyDescent="0.35">
      <c r="A111" s="49"/>
      <c r="B111" s="50" t="s">
        <v>83</v>
      </c>
      <c r="C111" s="50"/>
      <c r="D111" s="48">
        <f>SUM(D68:D109)</f>
        <v>4421397</v>
      </c>
      <c r="E111" s="48"/>
      <c r="F111" s="48">
        <f>SUM(F68:F109)</f>
        <v>3196935</v>
      </c>
      <c r="G111" s="48"/>
      <c r="H111" s="48">
        <f>SUM(H68:H109)</f>
        <v>0</v>
      </c>
      <c r="I111" s="48"/>
      <c r="J111" s="48">
        <f>SUM(J68:J109)</f>
        <v>21788403</v>
      </c>
      <c r="K111" s="48"/>
      <c r="L111" s="48">
        <f>SUM(L68:L109)</f>
        <v>175</v>
      </c>
      <c r="M111" s="48"/>
      <c r="N111" s="58">
        <f>SUM(D111:L111)</f>
        <v>29406910</v>
      </c>
      <c r="O111" s="16"/>
    </row>
    <row r="112" spans="1:15" s="2" customFormat="1" ht="10" customHeight="1" x14ac:dyDescent="0.35">
      <c r="A112" s="49"/>
      <c r="B112" s="50"/>
      <c r="C112" s="50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8"/>
    </row>
    <row r="113" spans="1:14" s="2" customFormat="1" x14ac:dyDescent="0.35">
      <c r="A113" s="49" t="s">
        <v>84</v>
      </c>
      <c r="B113" s="50"/>
      <c r="C113" s="50"/>
      <c r="D113" s="59">
        <f>D65-D111</f>
        <v>0</v>
      </c>
      <c r="E113" s="50"/>
      <c r="F113" s="59">
        <f>F65-F111</f>
        <v>0</v>
      </c>
      <c r="G113" s="50"/>
      <c r="H113" s="59">
        <v>0</v>
      </c>
      <c r="I113" s="50"/>
      <c r="J113" s="59">
        <f>J65-J111</f>
        <v>0</v>
      </c>
      <c r="K113" s="50"/>
      <c r="L113" s="59">
        <f>L65-L111</f>
        <v>1715</v>
      </c>
      <c r="M113" s="50"/>
      <c r="N113" s="53">
        <f>SUM(D113:L113)</f>
        <v>1715</v>
      </c>
    </row>
    <row r="114" spans="1:14" s="2" customFormat="1" ht="15" thickBot="1" x14ac:dyDescent="0.4">
      <c r="A114" s="49"/>
      <c r="B114" s="50"/>
      <c r="C114" s="50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8"/>
    </row>
    <row r="115" spans="1:14" s="2" customFormat="1" ht="15" thickBot="1" x14ac:dyDescent="0.4">
      <c r="A115" s="60" t="s">
        <v>95</v>
      </c>
      <c r="B115" s="61"/>
      <c r="C115" s="61" t="s">
        <v>44</v>
      </c>
      <c r="D115" s="62">
        <f>D113+D111</f>
        <v>4421397</v>
      </c>
      <c r="E115" s="61" t="s">
        <v>44</v>
      </c>
      <c r="F115" s="62">
        <f>F113+F111</f>
        <v>3196935</v>
      </c>
      <c r="G115" s="61" t="s">
        <v>44</v>
      </c>
      <c r="H115" s="62">
        <f>H113+H111</f>
        <v>0</v>
      </c>
      <c r="I115" s="61" t="s">
        <v>44</v>
      </c>
      <c r="J115" s="62">
        <f>J113+J111</f>
        <v>21788403</v>
      </c>
      <c r="K115" s="61" t="s">
        <v>44</v>
      </c>
      <c r="L115" s="63">
        <f>L113+L111</f>
        <v>1890</v>
      </c>
      <c r="M115" s="61" t="s">
        <v>44</v>
      </c>
      <c r="N115" s="64">
        <f>SUM(D115:L115)</f>
        <v>29408625</v>
      </c>
    </row>
    <row r="116" spans="1:14" ht="15" thickBot="1" x14ac:dyDescent="0.4">
      <c r="A116" s="28" t="s">
        <v>109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0"/>
    </row>
    <row r="117" spans="1:14" x14ac:dyDescent="0.3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3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35">
      <c r="D119" s="19" t="s">
        <v>114</v>
      </c>
      <c r="J119" s="19" t="s">
        <v>114</v>
      </c>
    </row>
    <row r="121" spans="1:14" x14ac:dyDescent="0.35">
      <c r="D121" s="81" t="s">
        <v>114</v>
      </c>
      <c r="E121" s="20"/>
      <c r="F121" s="82" t="s">
        <v>114</v>
      </c>
    </row>
    <row r="122" spans="1:14" x14ac:dyDescent="0.35">
      <c r="D122" s="21"/>
      <c r="E122" s="21"/>
      <c r="F122" s="21"/>
    </row>
    <row r="123" spans="1:14" x14ac:dyDescent="0.35">
      <c r="D123" s="81" t="s">
        <v>114</v>
      </c>
      <c r="E123" s="21"/>
      <c r="F123" s="83" t="s">
        <v>114</v>
      </c>
    </row>
    <row r="125" spans="1:14" x14ac:dyDescent="0.35">
      <c r="F125" s="22" t="s">
        <v>114</v>
      </c>
    </row>
  </sheetData>
  <printOptions horizontalCentered="1" verticalCentered="1" gridLines="1"/>
  <pageMargins left="0.7" right="0.7" top="0" bottom="0" header="0" footer="0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Tentative Functional Budget</vt:lpstr>
      <vt:lpstr>Sheet2</vt:lpstr>
      <vt:lpstr>Sheet3</vt:lpstr>
      <vt:lpstr>'Tentative Functional Budget'!Print_Area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Owner</cp:lastModifiedBy>
  <cp:lastPrinted>2020-09-09T20:47:02Z</cp:lastPrinted>
  <dcterms:created xsi:type="dcterms:W3CDTF">2012-09-04T13:44:49Z</dcterms:created>
  <dcterms:modified xsi:type="dcterms:W3CDTF">2020-09-22T16:13:54Z</dcterms:modified>
</cp:coreProperties>
</file>